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29"/>
  <workbookPr/>
  <mc:AlternateContent xmlns:mc="http://schemas.openxmlformats.org/markup-compatibility/2006">
    <mc:Choice Requires="x15">
      <x15ac:absPath xmlns:x15ac="http://schemas.microsoft.com/office/spreadsheetml/2010/11/ac" url="C:\Users\UTENTE\Desktop\Documenti da aprile2019\2016 - AFFITTO TERRENI COMUNALI\2020 - DOCUMENTI PER BANDO\"/>
    </mc:Choice>
  </mc:AlternateContent>
  <xr:revisionPtr revIDLastSave="0" documentId="13_ncr:1_{293318F0-C110-437A-9C4A-3589AC84D155}" xr6:coauthVersionLast="46" xr6:coauthVersionMax="46" xr10:uidLastSave="{00000000-0000-0000-0000-000000000000}"/>
  <bookViews>
    <workbookView xWindow="-120" yWindow="-120" windowWidth="29040" windowHeight="15840" firstSheet="1" activeTab="2" xr2:uid="{00000000-000D-0000-FFFF-FFFF00000000}"/>
  </bookViews>
  <sheets>
    <sheet name="modello b" sheetId="3" r:id="rId1"/>
    <sheet name="TERRENI FANTINI" sheetId="1" r:id="rId2"/>
    <sheet name="TERRENI PER BANDO AFFITTO" sheetId="2" r:id="rId3"/>
    <sheet name="partecipanti " sheetId="4" r:id="rId4"/>
    <sheet name="graduatoria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G16" i="2" l="1"/>
  <c r="G20" i="2" s="1"/>
  <c r="K4" i="2"/>
  <c r="K5" i="2"/>
  <c r="K6" i="2"/>
  <c r="K7" i="2"/>
  <c r="K8" i="2"/>
  <c r="K9" i="2"/>
  <c r="K10" i="2"/>
  <c r="K11" i="2"/>
  <c r="K12" i="2"/>
  <c r="K13" i="2"/>
  <c r="K14" i="2"/>
  <c r="K15" i="2"/>
  <c r="K16" i="2"/>
  <c r="K3" i="2"/>
  <c r="J19" i="2"/>
  <c r="G19" i="2"/>
  <c r="G3" i="2"/>
  <c r="G6" i="2"/>
  <c r="I13" i="2"/>
  <c r="G13" i="2"/>
  <c r="G15" i="2"/>
  <c r="I14" i="2"/>
  <c r="F16" i="2"/>
  <c r="C6" i="5"/>
  <c r="C4" i="5"/>
  <c r="C3" i="5"/>
  <c r="C5" i="5"/>
  <c r="C7" i="5"/>
  <c r="C2" i="5"/>
  <c r="I6" i="4" l="1"/>
  <c r="I7" i="4"/>
  <c r="I3" i="4"/>
  <c r="I4" i="4"/>
  <c r="I5" i="4"/>
  <c r="I2" i="4"/>
  <c r="F3" i="2" l="1"/>
  <c r="F4" i="2" l="1"/>
  <c r="F17" i="2" l="1"/>
  <c r="F15" i="2"/>
  <c r="F14" i="2"/>
  <c r="J14" i="2" s="1"/>
  <c r="F13" i="2"/>
  <c r="F12" i="2"/>
  <c r="F11" i="2"/>
  <c r="F9" i="2"/>
  <c r="F7" i="2"/>
  <c r="F6" i="2"/>
  <c r="F5" i="2"/>
  <c r="E19" i="2" l="1"/>
  <c r="F19" i="2" s="1"/>
  <c r="E8" i="2" l="1"/>
  <c r="F8" i="2" s="1"/>
  <c r="H11" i="1" l="1"/>
</calcChain>
</file>

<file path=xl/sharedStrings.xml><?xml version="1.0" encoding="utf-8"?>
<sst xmlns="http://schemas.openxmlformats.org/spreadsheetml/2006/main" count="158" uniqueCount="92">
  <si>
    <t>DATI CATASTALI</t>
  </si>
  <si>
    <t>FOGLIO</t>
  </si>
  <si>
    <t>PARTICELLA</t>
  </si>
  <si>
    <t>LOTTO</t>
  </si>
  <si>
    <t>LOTTO 5</t>
  </si>
  <si>
    <t>LOTTO 7</t>
  </si>
  <si>
    <t>LOTTO 14/A</t>
  </si>
  <si>
    <t>LOTTO 14/B</t>
  </si>
  <si>
    <t>LOTTO 15/A</t>
  </si>
  <si>
    <t>LOTTO 11</t>
  </si>
  <si>
    <t>LOTTO 16</t>
  </si>
  <si>
    <t>SUPERFICIE (ha)</t>
  </si>
  <si>
    <t>SUPERFICIE (mq)</t>
  </si>
  <si>
    <t>1.03.63</t>
  </si>
  <si>
    <t>1.11.20</t>
  </si>
  <si>
    <t>0.98.50</t>
  </si>
  <si>
    <t>0.91.50</t>
  </si>
  <si>
    <t>0.62.30</t>
  </si>
  <si>
    <t>1.07.60</t>
  </si>
  <si>
    <t>1.30.22</t>
  </si>
  <si>
    <t>0.78.24</t>
  </si>
  <si>
    <t>7.83.19</t>
  </si>
  <si>
    <t>238/a</t>
  </si>
  <si>
    <t>238/b</t>
  </si>
  <si>
    <t>238/c</t>
  </si>
  <si>
    <t>46/a</t>
  </si>
  <si>
    <t>46/b</t>
  </si>
  <si>
    <t>46/c</t>
  </si>
  <si>
    <t>46/d</t>
  </si>
  <si>
    <t>0.38.00</t>
  </si>
  <si>
    <t>0.36.80</t>
  </si>
  <si>
    <t>0.35.90</t>
  </si>
  <si>
    <t>0.86.90</t>
  </si>
  <si>
    <t>0.86.70</t>
  </si>
  <si>
    <t>0.89.50</t>
  </si>
  <si>
    <t>0.88.60</t>
  </si>
  <si>
    <t>uliveto</t>
  </si>
  <si>
    <t>LOTTO 6</t>
  </si>
  <si>
    <t>LOTTO 8</t>
  </si>
  <si>
    <t>LOTTO 9</t>
  </si>
  <si>
    <t>LOTTO 10</t>
  </si>
  <si>
    <t>LOTTO 12</t>
  </si>
  <si>
    <t>LOTTO 15/b</t>
  </si>
  <si>
    <t>1.16.34</t>
  </si>
  <si>
    <t>1.06.13</t>
  </si>
  <si>
    <t>1.08.60</t>
  </si>
  <si>
    <t>1.00.00</t>
  </si>
  <si>
    <t>0.67.66</t>
  </si>
  <si>
    <t>LOTTO 13/a e 13/b</t>
  </si>
  <si>
    <t>0.29.30 + 0.35.90</t>
  </si>
  <si>
    <t>178 + 4113</t>
  </si>
  <si>
    <t>0.58.80 + 0.13.70</t>
  </si>
  <si>
    <t>IMPORTO ANNUO/ha (€ 400,00)</t>
  </si>
  <si>
    <t>OGGETTO DI BONIFICA terreni</t>
  </si>
  <si>
    <t>INDICAZIONE DEL TERRENO INTERESSATO*</t>
  </si>
  <si>
    <t>N.</t>
  </si>
  <si>
    <t>NUMERO         PROTOCOLLO ARRIVO</t>
  </si>
  <si>
    <t>DATA PROTOCOLLO</t>
  </si>
  <si>
    <t xml:space="preserve">DITTA </t>
  </si>
  <si>
    <t>CLAUDIA ADRIANA DI NELLA, VIA MARAMIERI N. 42 - 66030 MOZZAGROGNA</t>
  </si>
  <si>
    <t>ROSAMARIA CARULLI, C.DA CASTEL DI SETTE N. 66/A - 66030 MOZZAGROGNA</t>
  </si>
  <si>
    <t>TESONE VINCENZO, C.DA LUCIANETTI N. 15 -  66030 MOZZAGROGNA</t>
  </si>
  <si>
    <t>EDOARDO ANTONIO ROMAGNOLI, VIA DEL COLLE N. 10 - 66030 MOZZAGROGNA</t>
  </si>
  <si>
    <t>ZULLI GIANFRANCO VIA VITTORIO EMANUELE III N. 67 – 66030 POGGIOFIORITO (CH)</t>
  </si>
  <si>
    <t>RINA TORTELLA, C.DA SERRE N. 89/A - 66034 LANCIANO</t>
  </si>
  <si>
    <t>titolo professionale</t>
  </si>
  <si>
    <t>volume d'affari</t>
  </si>
  <si>
    <t>proprietà/affitto terreni in Ha</t>
  </si>
  <si>
    <t>reddito familiare</t>
  </si>
  <si>
    <t>lotto interessato</t>
  </si>
  <si>
    <t>foglio 4 p.lla 178+4113</t>
  </si>
  <si>
    <t>campo non compilato</t>
  </si>
  <si>
    <t>lotto 6 - lotto 8 - 238/a - 238/b - 238/c</t>
  </si>
  <si>
    <t>lotto 6 - lotto 8 - lotto 10 - lotto 12</t>
  </si>
  <si>
    <t>totale punteggio</t>
  </si>
  <si>
    <t>46/a - 46/b - 46/c</t>
  </si>
  <si>
    <t>lotto 6 - lotto 8</t>
  </si>
  <si>
    <t>riserva</t>
  </si>
  <si>
    <t>assegnazione</t>
  </si>
  <si>
    <t>SI</t>
  </si>
  <si>
    <t xml:space="preserve"> 238/a - 238/b - 238/c</t>
  </si>
  <si>
    <t>lotto 6</t>
  </si>
  <si>
    <t>46/a - 46/b</t>
  </si>
  <si>
    <t>primo canone 6 mesi maggio/nov 2021</t>
  </si>
  <si>
    <t>ZULLI</t>
  </si>
  <si>
    <t>CARULLI</t>
  </si>
  <si>
    <t>TESONE</t>
  </si>
  <si>
    <t>MQ TOTALI</t>
  </si>
  <si>
    <t>ROMAGNOLI</t>
  </si>
  <si>
    <t>TORTELLA</t>
  </si>
  <si>
    <t>DI NELLA</t>
  </si>
  <si>
    <t>primo canone 5 mesi GIUGNO/nov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</si>
</sst>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€&quot;\ #,##0.0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8"/>
      <color rgb="FF000000"/>
      <name val="Calibri"/>
      <family val="2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3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1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0" fillId="0" borderId="2" xfId="0" applyBorder="1"/>
    <xf numFmtId="0" fontId="0" fillId="0" borderId="0" xfId="0" applyBorder="1"/>
    <xf numFmtId="0" fontId="1" fillId="0" borderId="3" xfId="0" applyFont="1" applyFill="1" applyBorder="1"/>
    <xf numFmtId="0" fontId="1" fillId="0" borderId="4" xfId="0" applyFont="1" applyBorder="1"/>
    <xf numFmtId="0" fontId="0" fillId="0" borderId="1" xfId="0" applyFill="1" applyBorder="1"/>
    <xf numFmtId="0" fontId="0" fillId="2" borderId="1" xfId="0" applyFill="1" applyBorder="1"/>
    <xf numFmtId="0" fontId="1" fillId="0" borderId="1" xfId="0" applyFont="1" applyBorder="1" applyAlignment="1">
      <alignment wrapText="1"/>
    </xf>
    <xf numFmtId="0" fontId="0" fillId="0" borderId="0" xfId="0" applyAlignment="1">
      <alignment wrapText="1"/>
    </xf>
    <xf numFmtId="164" fontId="0" fillId="0" borderId="0" xfId="0" applyNumberFormat="1"/>
    <xf numFmtId="0" fontId="1" fillId="0" borderId="5" xfId="0" applyFont="1" applyBorder="1" applyAlignment="1">
      <alignment wrapText="1"/>
    </xf>
    <xf numFmtId="0" fontId="0" fillId="0" borderId="5" xfId="0" applyFill="1" applyBorder="1"/>
    <xf numFmtId="164" fontId="0" fillId="0" borderId="1" xfId="0" applyNumberFormat="1" applyBorder="1" applyAlignment="1">
      <alignment wrapText="1"/>
    </xf>
    <xf numFmtId="164" fontId="0" fillId="0" borderId="0" xfId="0" applyNumberFormat="1" applyBorder="1" applyAlignment="1">
      <alignment wrapText="1"/>
    </xf>
    <xf numFmtId="164" fontId="0" fillId="0" borderId="0" xfId="0" applyNumberFormat="1" applyBorder="1"/>
    <xf numFmtId="164" fontId="1" fillId="0" borderId="3" xfId="0" applyNumberFormat="1" applyFont="1" applyBorder="1"/>
    <xf numFmtId="0" fontId="0" fillId="0" borderId="0" xfId="0" applyFill="1" applyBorder="1"/>
    <xf numFmtId="0" fontId="0" fillId="0" borderId="1" xfId="0" applyFill="1" applyBorder="1" applyAlignment="1">
      <alignment wrapText="1"/>
    </xf>
    <xf numFmtId="14" fontId="0" fillId="0" borderId="0" xfId="0" applyNumberFormat="1"/>
    <xf numFmtId="164" fontId="0" fillId="0" borderId="1" xfId="0" applyNumberFormat="1" applyFill="1" applyBorder="1"/>
    <xf numFmtId="0" fontId="0" fillId="0" borderId="5" xfId="0" applyFill="1" applyBorder="1" applyAlignment="1">
      <alignment wrapText="1"/>
    </xf>
    <xf numFmtId="0" fontId="0" fillId="3" borderId="1" xfId="0" applyFill="1" applyBorder="1"/>
    <xf numFmtId="0" fontId="0" fillId="3" borderId="5" xfId="0" applyFill="1" applyBorder="1"/>
    <xf numFmtId="164" fontId="0" fillId="3" borderId="1" xfId="0" applyNumberFormat="1" applyFill="1" applyBorder="1"/>
    <xf numFmtId="0" fontId="0" fillId="0" borderId="5" xfId="0" applyFill="1" applyBorder="1" applyAlignment="1"/>
    <xf numFmtId="0" fontId="0" fillId="0" borderId="6" xfId="0" applyFill="1" applyBorder="1" applyAlignment="1"/>
    <xf numFmtId="0" fontId="0" fillId="0" borderId="7" xfId="0" applyFill="1" applyBorder="1" applyAlignment="1"/>
    <xf numFmtId="0" fontId="1" fillId="0" borderId="1" xfId="0" applyFont="1" applyBorder="1" applyAlignment="1">
      <alignment horizontal="center" vertical="center" wrapText="1"/>
    </xf>
    <xf numFmtId="0" fontId="0" fillId="0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/>
    </xf>
    <xf numFmtId="0" fontId="3" fillId="4" borderId="8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4" borderId="11" xfId="0" applyFont="1" applyFill="1" applyBorder="1" applyAlignment="1">
      <alignment horizontal="center" vertical="center" wrapText="1"/>
    </xf>
    <xf numFmtId="0" fontId="3" fillId="4" borderId="16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0" borderId="0" xfId="0" applyFont="1"/>
    <xf numFmtId="0" fontId="5" fillId="0" borderId="13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14" fontId="6" fillId="0" borderId="10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vertical="center" wrapText="1"/>
    </xf>
    <xf numFmtId="0" fontId="6" fillId="0" borderId="1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7" fillId="0" borderId="5" xfId="0" applyFont="1" applyFill="1" applyBorder="1" applyAlignment="1">
      <alignment vertical="center" wrapText="1"/>
    </xf>
    <xf numFmtId="0" fontId="5" fillId="5" borderId="14" xfId="0" applyFont="1" applyFill="1" applyBorder="1" applyAlignment="1">
      <alignment horizontal="center" vertical="center"/>
    </xf>
    <xf numFmtId="0" fontId="7" fillId="5" borderId="7" xfId="0" applyFont="1" applyFill="1" applyBorder="1" applyAlignment="1">
      <alignment horizontal="center" vertical="center" wrapText="1"/>
    </xf>
    <xf numFmtId="14" fontId="7" fillId="5" borderId="1" xfId="0" applyNumberFormat="1" applyFont="1" applyFill="1" applyBorder="1" applyAlignment="1">
      <alignment horizontal="center" vertical="center" wrapText="1"/>
    </xf>
    <xf numFmtId="0" fontId="7" fillId="5" borderId="5" xfId="0" applyFont="1" applyFill="1" applyBorder="1" applyAlignment="1">
      <alignment vertical="center" wrapText="1"/>
    </xf>
    <xf numFmtId="0" fontId="6" fillId="5" borderId="1" xfId="0" applyFont="1" applyFill="1" applyBorder="1"/>
    <xf numFmtId="0" fontId="5" fillId="5" borderId="1" xfId="0" applyFont="1" applyFill="1" applyBorder="1"/>
    <xf numFmtId="0" fontId="6" fillId="5" borderId="1" xfId="0" applyFont="1" applyFill="1" applyBorder="1" applyAlignment="1">
      <alignment horizontal="center" vertical="center" wrapText="1"/>
    </xf>
    <xf numFmtId="0" fontId="5" fillId="5" borderId="15" xfId="0" applyFont="1" applyFill="1" applyBorder="1" applyAlignment="1">
      <alignment horizontal="center" vertical="center"/>
    </xf>
    <xf numFmtId="0" fontId="6" fillId="5" borderId="7" xfId="0" applyFont="1" applyFill="1" applyBorder="1" applyAlignment="1">
      <alignment horizontal="center" vertical="center"/>
    </xf>
    <xf numFmtId="14" fontId="6" fillId="5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0" fontId="1" fillId="5" borderId="1" xfId="0" applyFont="1" applyFill="1" applyBorder="1" applyAlignment="1">
      <alignment horizontal="center" vertical="center" wrapText="1"/>
    </xf>
    <xf numFmtId="164" fontId="1" fillId="0" borderId="16" xfId="0" applyNumberFormat="1" applyFont="1" applyBorder="1"/>
    <xf numFmtId="0" fontId="0" fillId="0" borderId="0" xfId="0" applyBorder="1" applyAlignment="1">
      <alignment wrapText="1"/>
    </xf>
    <xf numFmtId="0" fontId="1" fillId="0" borderId="0" xfId="0" applyFont="1" applyFill="1" applyBorder="1"/>
    <xf numFmtId="0" fontId="1" fillId="0" borderId="0" xfId="0" applyFont="1" applyBorder="1"/>
    <xf numFmtId="0" fontId="0" fillId="6" borderId="1" xfId="0" applyFill="1" applyBorder="1"/>
    <xf numFmtId="0" fontId="0" fillId="6" borderId="5" xfId="0" applyFill="1" applyBorder="1"/>
    <xf numFmtId="164" fontId="0" fillId="6" borderId="1" xfId="0" applyNumberFormat="1" applyFill="1" applyBorder="1"/>
    <xf numFmtId="164" fontId="0" fillId="6" borderId="0" xfId="0" applyNumberFormat="1" applyFill="1" applyBorder="1"/>
    <xf numFmtId="164" fontId="0" fillId="0" borderId="0" xfId="0" applyNumberFormat="1" applyFill="1" applyBorder="1"/>
    <xf numFmtId="0" fontId="0" fillId="0" borderId="0" xfId="0" applyFill="1" applyBorder="1" applyAlignment="1">
      <alignment vertical="center"/>
    </xf>
    <xf numFmtId="0" fontId="0" fillId="7" borderId="1" xfId="0" applyFill="1" applyBorder="1"/>
    <xf numFmtId="0" fontId="0" fillId="7" borderId="5" xfId="0" applyFill="1" applyBorder="1"/>
    <xf numFmtId="164" fontId="0" fillId="7" borderId="1" xfId="0" applyNumberFormat="1" applyFill="1" applyBorder="1"/>
    <xf numFmtId="164" fontId="0" fillId="7" borderId="0" xfId="0" applyNumberFormat="1" applyFill="1" applyBorder="1"/>
    <xf numFmtId="0" fontId="0" fillId="7" borderId="0" xfId="0" applyFill="1" applyBorder="1" applyAlignment="1">
      <alignment vertical="center"/>
    </xf>
    <xf numFmtId="0" fontId="0" fillId="7" borderId="0" xfId="0" applyFill="1"/>
    <xf numFmtId="164" fontId="0" fillId="7" borderId="0" xfId="0" applyNumberFormat="1" applyFill="1"/>
    <xf numFmtId="0" fontId="0" fillId="6" borderId="0" xfId="0" applyFill="1"/>
    <xf numFmtId="0" fontId="0" fillId="8" borderId="1" xfId="0" applyFill="1" applyBorder="1"/>
    <xf numFmtId="0" fontId="0" fillId="8" borderId="5" xfId="0" applyFill="1" applyBorder="1"/>
    <xf numFmtId="164" fontId="0" fillId="8" borderId="1" xfId="0" applyNumberFormat="1" applyFill="1" applyBorder="1"/>
    <xf numFmtId="164" fontId="0" fillId="8" borderId="0" xfId="0" applyNumberFormat="1" applyFill="1" applyBorder="1"/>
    <xf numFmtId="0" fontId="0" fillId="8" borderId="0" xfId="0" applyFill="1"/>
    <xf numFmtId="0" fontId="0" fillId="6" borderId="0" xfId="0" applyFill="1" applyAlignment="1">
      <alignment wrapText="1"/>
    </xf>
    <xf numFmtId="0" fontId="0" fillId="5" borderId="1" xfId="0" applyFill="1" applyBorder="1"/>
    <xf numFmtId="0" fontId="0" fillId="5" borderId="5" xfId="0" applyFill="1" applyBorder="1"/>
    <xf numFmtId="164" fontId="0" fillId="5" borderId="1" xfId="0" applyNumberFormat="1" applyFill="1" applyBorder="1"/>
    <xf numFmtId="164" fontId="0" fillId="5" borderId="0" xfId="0" applyNumberFormat="1" applyFill="1" applyBorder="1"/>
    <xf numFmtId="0" fontId="0" fillId="5" borderId="18" xfId="0" applyFill="1" applyBorder="1" applyAlignment="1">
      <alignment horizontal="center"/>
    </xf>
    <xf numFmtId="0" fontId="0" fillId="5" borderId="0" xfId="0" applyFill="1"/>
    <xf numFmtId="164" fontId="0" fillId="5" borderId="0" xfId="0" applyNumberFormat="1" applyFill="1"/>
    <xf numFmtId="0" fontId="0" fillId="9" borderId="1" xfId="0" applyFill="1" applyBorder="1"/>
    <xf numFmtId="0" fontId="0" fillId="9" borderId="5" xfId="0" applyFill="1" applyBorder="1"/>
    <xf numFmtId="164" fontId="0" fillId="9" borderId="1" xfId="0" applyNumberFormat="1" applyFill="1" applyBorder="1"/>
    <xf numFmtId="164" fontId="0" fillId="9" borderId="0" xfId="0" applyNumberFormat="1" applyFill="1" applyBorder="1"/>
    <xf numFmtId="0" fontId="0" fillId="9" borderId="0" xfId="0" applyFill="1" applyAlignment="1">
      <alignment horizontal="center" vertical="center"/>
    </xf>
    <xf numFmtId="0" fontId="0" fillId="9" borderId="0" xfId="0" applyFill="1"/>
    <xf numFmtId="164" fontId="0" fillId="9" borderId="0" xfId="0" applyNumberFormat="1" applyFill="1"/>
    <xf numFmtId="0" fontId="0" fillId="10" borderId="1" xfId="0" applyFill="1" applyBorder="1" applyAlignment="1">
      <alignment wrapText="1"/>
    </xf>
    <xf numFmtId="0" fontId="0" fillId="10" borderId="5" xfId="0" applyFill="1" applyBorder="1" applyAlignment="1">
      <alignment wrapText="1"/>
    </xf>
    <xf numFmtId="164" fontId="0" fillId="10" borderId="1" xfId="0" applyNumberFormat="1" applyFill="1" applyBorder="1" applyAlignment="1">
      <alignment wrapText="1"/>
    </xf>
    <xf numFmtId="164" fontId="0" fillId="10" borderId="0" xfId="0" applyNumberFormat="1" applyFill="1" applyBorder="1" applyAlignment="1">
      <alignment wrapText="1"/>
    </xf>
    <xf numFmtId="0" fontId="0" fillId="10" borderId="0" xfId="0" applyFill="1" applyBorder="1" applyAlignment="1">
      <alignment horizontal="center" vertical="center" wrapText="1"/>
    </xf>
    <xf numFmtId="0" fontId="0" fillId="10" borderId="0" xfId="0" applyFill="1" applyAlignment="1">
      <alignment wrapText="1"/>
    </xf>
    <xf numFmtId="164" fontId="0" fillId="10" borderId="0" xfId="0" applyNumberFormat="1" applyFill="1"/>
    <xf numFmtId="164" fontId="0" fillId="0" borderId="0" xfId="0" applyNumberFormat="1" applyFill="1"/>
    <xf numFmtId="0" fontId="1" fillId="0" borderId="1" xfId="0" applyFont="1" applyBorder="1" applyAlignment="1">
      <alignment horizontal="center"/>
    </xf>
    <xf numFmtId="0" fontId="0" fillId="0" borderId="5" xfId="0" applyBorder="1" applyAlignment="1"/>
    <xf numFmtId="0" fontId="0" fillId="0" borderId="6" xfId="0" applyBorder="1" applyAlignment="1"/>
    <xf numFmtId="0" fontId="0" fillId="0" borderId="7" xfId="0" applyBorder="1" applyAlignment="1"/>
    <xf numFmtId="0" fontId="0" fillId="6" borderId="0" xfId="0" applyFill="1" applyBorder="1" applyAlignment="1">
      <alignment horizontal="center" vertical="center"/>
    </xf>
    <xf numFmtId="0" fontId="0" fillId="8" borderId="0" xfId="0" applyFill="1" applyBorder="1" applyAlignment="1">
      <alignment horizontal="center" vertical="center"/>
    </xf>
    <xf numFmtId="164" fontId="0" fillId="6" borderId="0" xfId="0" applyNumberFormat="1" applyFill="1" applyAlignment="1">
      <alignment horizontal="right" vertical="center"/>
    </xf>
    <xf numFmtId="164" fontId="0" fillId="8" borderId="0" xfId="0" applyNumberFormat="1" applyFill="1" applyAlignment="1">
      <alignment horizontal="right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D3A24D-8056-4EB7-AD6A-CE8D4D4BF294}">
  <dimension ref="A1:E21"/>
  <sheetViews>
    <sheetView workbookViewId="0">
      <selection sqref="A1:E19"/>
    </sheetView>
  </sheetViews>
  <sheetFormatPr defaultRowHeight="15" x14ac:dyDescent="0.25"/>
  <cols>
    <col min="2" max="2" width="12" customWidth="1"/>
    <col min="3" max="3" width="12.140625" customWidth="1"/>
    <col min="4" max="4" width="11" customWidth="1"/>
    <col min="5" max="5" width="16.7109375" customWidth="1"/>
  </cols>
  <sheetData>
    <row r="1" spans="1:5" x14ac:dyDescent="0.25">
      <c r="A1" s="109" t="s">
        <v>0</v>
      </c>
      <c r="B1" s="109"/>
      <c r="C1" s="109"/>
      <c r="D1" s="2"/>
    </row>
    <row r="2" spans="1:5" s="10" customFormat="1" ht="45.75" customHeight="1" x14ac:dyDescent="0.25">
      <c r="A2" s="29" t="s">
        <v>1</v>
      </c>
      <c r="B2" s="29" t="s">
        <v>2</v>
      </c>
      <c r="C2" s="29" t="s">
        <v>3</v>
      </c>
      <c r="D2" s="29" t="s">
        <v>11</v>
      </c>
      <c r="E2" s="29" t="s">
        <v>54</v>
      </c>
    </row>
    <row r="3" spans="1:5" ht="25.5" customHeight="1" x14ac:dyDescent="0.25">
      <c r="A3" s="1">
        <v>11</v>
      </c>
      <c r="B3" s="1">
        <v>84</v>
      </c>
      <c r="C3" s="1" t="s">
        <v>37</v>
      </c>
      <c r="D3" s="1" t="s">
        <v>14</v>
      </c>
      <c r="E3" s="1"/>
    </row>
    <row r="4" spans="1:5" ht="25.5" customHeight="1" x14ac:dyDescent="0.25">
      <c r="A4" s="7">
        <v>11</v>
      </c>
      <c r="B4" s="7">
        <v>84</v>
      </c>
      <c r="C4" s="7" t="s">
        <v>38</v>
      </c>
      <c r="D4" s="7" t="s">
        <v>43</v>
      </c>
      <c r="E4" s="7"/>
    </row>
    <row r="5" spans="1:5" ht="31.5" hidden="1" customHeight="1" x14ac:dyDescent="0.25">
      <c r="A5" s="23">
        <v>12</v>
      </c>
      <c r="B5" s="23">
        <v>66</v>
      </c>
      <c r="C5" s="23" t="s">
        <v>39</v>
      </c>
      <c r="D5" s="23" t="s">
        <v>44</v>
      </c>
      <c r="E5" s="23"/>
    </row>
    <row r="6" spans="1:5" ht="25.5" customHeight="1" x14ac:dyDescent="0.25">
      <c r="A6" s="7">
        <v>12</v>
      </c>
      <c r="B6" s="7">
        <v>66</v>
      </c>
      <c r="C6" s="7" t="s">
        <v>40</v>
      </c>
      <c r="D6" s="7" t="s">
        <v>45</v>
      </c>
      <c r="E6" s="7"/>
    </row>
    <row r="7" spans="1:5" ht="25.5" customHeight="1" x14ac:dyDescent="0.25">
      <c r="A7" s="7">
        <v>12</v>
      </c>
      <c r="B7" s="7">
        <v>66</v>
      </c>
      <c r="C7" s="7" t="s">
        <v>41</v>
      </c>
      <c r="D7" s="7" t="s">
        <v>46</v>
      </c>
      <c r="E7" s="7"/>
    </row>
    <row r="8" spans="1:5" s="10" customFormat="1" ht="31.5" customHeight="1" x14ac:dyDescent="0.25">
      <c r="A8" s="19">
        <v>11</v>
      </c>
      <c r="B8" s="19">
        <v>84</v>
      </c>
      <c r="C8" s="19" t="s">
        <v>48</v>
      </c>
      <c r="D8" s="19" t="s">
        <v>49</v>
      </c>
      <c r="E8" s="19"/>
    </row>
    <row r="9" spans="1:5" ht="24.75" customHeight="1" x14ac:dyDescent="0.25">
      <c r="A9" s="7">
        <v>12</v>
      </c>
      <c r="B9" s="7">
        <v>66</v>
      </c>
      <c r="C9" s="7" t="s">
        <v>42</v>
      </c>
      <c r="D9" s="7" t="s">
        <v>47</v>
      </c>
      <c r="E9" s="7"/>
    </row>
    <row r="10" spans="1:5" ht="8.25" customHeight="1" x14ac:dyDescent="0.25">
      <c r="A10" s="26"/>
      <c r="B10" s="27"/>
      <c r="C10" s="27"/>
      <c r="D10" s="27"/>
      <c r="E10" s="28"/>
    </row>
    <row r="11" spans="1:5" ht="22.5" customHeight="1" x14ac:dyDescent="0.25">
      <c r="A11" s="7">
        <v>8</v>
      </c>
      <c r="B11" s="7">
        <v>238</v>
      </c>
      <c r="C11" s="7" t="s">
        <v>22</v>
      </c>
      <c r="D11" s="7" t="s">
        <v>29</v>
      </c>
      <c r="E11" s="7"/>
    </row>
    <row r="12" spans="1:5" ht="22.5" customHeight="1" x14ac:dyDescent="0.25">
      <c r="A12" s="7">
        <v>8</v>
      </c>
      <c r="B12" s="7">
        <v>238</v>
      </c>
      <c r="C12" s="7" t="s">
        <v>23</v>
      </c>
      <c r="D12" s="7" t="s">
        <v>30</v>
      </c>
      <c r="E12" s="7"/>
    </row>
    <row r="13" spans="1:5" ht="22.5" customHeight="1" x14ac:dyDescent="0.25">
      <c r="A13" s="7">
        <v>8</v>
      </c>
      <c r="B13" s="7">
        <v>238</v>
      </c>
      <c r="C13" s="7" t="s">
        <v>24</v>
      </c>
      <c r="D13" s="7" t="s">
        <v>31</v>
      </c>
      <c r="E13" s="7"/>
    </row>
    <row r="14" spans="1:5" ht="22.5" customHeight="1" x14ac:dyDescent="0.25">
      <c r="A14" s="7">
        <v>11</v>
      </c>
      <c r="B14" s="7">
        <v>46</v>
      </c>
      <c r="C14" s="7" t="s">
        <v>25</v>
      </c>
      <c r="D14" s="7" t="s">
        <v>32</v>
      </c>
      <c r="E14" s="7"/>
    </row>
    <row r="15" spans="1:5" ht="22.5" customHeight="1" x14ac:dyDescent="0.25">
      <c r="A15" s="7">
        <v>11</v>
      </c>
      <c r="B15" s="7">
        <v>46</v>
      </c>
      <c r="C15" s="7" t="s">
        <v>26</v>
      </c>
      <c r="D15" s="7" t="s">
        <v>33</v>
      </c>
      <c r="E15" s="7"/>
    </row>
    <row r="16" spans="1:5" ht="22.5" customHeight="1" x14ac:dyDescent="0.25">
      <c r="A16" s="7">
        <v>11</v>
      </c>
      <c r="B16" s="7">
        <v>46</v>
      </c>
      <c r="C16" s="7" t="s">
        <v>27</v>
      </c>
      <c r="D16" s="7" t="s">
        <v>34</v>
      </c>
      <c r="E16" s="7"/>
    </row>
    <row r="17" spans="1:5" ht="22.5" customHeight="1" x14ac:dyDescent="0.25">
      <c r="A17" s="7">
        <v>11</v>
      </c>
      <c r="B17" s="7">
        <v>46</v>
      </c>
      <c r="C17" s="7" t="s">
        <v>28</v>
      </c>
      <c r="D17" s="7" t="s">
        <v>35</v>
      </c>
      <c r="E17" s="7"/>
    </row>
    <row r="18" spans="1:5" ht="7.5" customHeight="1" x14ac:dyDescent="0.25">
      <c r="A18" s="27"/>
      <c r="B18" s="27"/>
      <c r="C18" s="27"/>
      <c r="D18" s="27"/>
      <c r="E18" s="28"/>
    </row>
    <row r="19" spans="1:5" s="10" customFormat="1" ht="30" x14ac:dyDescent="0.25">
      <c r="A19" s="19">
        <v>4</v>
      </c>
      <c r="B19" s="19" t="s">
        <v>50</v>
      </c>
      <c r="C19" s="19" t="s">
        <v>36</v>
      </c>
      <c r="D19" s="19" t="s">
        <v>51</v>
      </c>
      <c r="E19" s="19"/>
    </row>
    <row r="20" spans="1:5" x14ac:dyDescent="0.25">
      <c r="A20" s="4"/>
      <c r="B20" s="4"/>
      <c r="C20" s="4"/>
      <c r="D20" s="4"/>
    </row>
    <row r="21" spans="1:5" x14ac:dyDescent="0.25">
      <c r="A21" s="4"/>
      <c r="B21" s="4"/>
      <c r="C21" s="4"/>
      <c r="D21" s="4"/>
    </row>
  </sheetData>
  <mergeCells count="1">
    <mergeCell ref="A1:C1"/>
  </mergeCells>
  <phoneticPr fontId="2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workbookViewId="0">
      <selection activeCell="A4" sqref="A4:B4"/>
    </sheetView>
  </sheetViews>
  <sheetFormatPr defaultRowHeight="15" x14ac:dyDescent="0.25"/>
  <cols>
    <col min="2" max="2" width="12" customWidth="1"/>
    <col min="3" max="3" width="12.140625" customWidth="1"/>
    <col min="4" max="4" width="15.140625" customWidth="1"/>
    <col min="5" max="5" width="16.42578125" customWidth="1"/>
  </cols>
  <sheetData>
    <row r="1" spans="1:8" x14ac:dyDescent="0.25">
      <c r="A1" s="109" t="s">
        <v>0</v>
      </c>
      <c r="B1" s="109"/>
      <c r="C1" s="109"/>
      <c r="D1" s="2"/>
    </row>
    <row r="2" spans="1:8" x14ac:dyDescent="0.25">
      <c r="A2" s="2" t="s">
        <v>1</v>
      </c>
      <c r="B2" s="2" t="s">
        <v>2</v>
      </c>
      <c r="C2" s="2" t="s">
        <v>3</v>
      </c>
      <c r="D2" s="2" t="s">
        <v>11</v>
      </c>
      <c r="E2" s="2" t="s">
        <v>12</v>
      </c>
    </row>
    <row r="3" spans="1:8" x14ac:dyDescent="0.25">
      <c r="A3" s="1">
        <v>11</v>
      </c>
      <c r="B3" s="1">
        <v>84</v>
      </c>
      <c r="C3" s="1" t="s">
        <v>4</v>
      </c>
      <c r="D3" s="1" t="s">
        <v>13</v>
      </c>
      <c r="E3" s="1">
        <v>10363</v>
      </c>
    </row>
    <row r="4" spans="1:8" x14ac:dyDescent="0.25">
      <c r="A4" s="1">
        <v>11</v>
      </c>
      <c r="B4" s="1">
        <v>84</v>
      </c>
      <c r="C4" s="1" t="s">
        <v>5</v>
      </c>
      <c r="D4" s="1" t="s">
        <v>14</v>
      </c>
      <c r="E4" s="1">
        <v>11120</v>
      </c>
    </row>
    <row r="5" spans="1:8" x14ac:dyDescent="0.25">
      <c r="A5" s="1">
        <v>12</v>
      </c>
      <c r="B5" s="1">
        <v>66</v>
      </c>
      <c r="C5" s="1" t="s">
        <v>6</v>
      </c>
      <c r="D5" s="1" t="s">
        <v>15</v>
      </c>
      <c r="E5" s="1">
        <v>9850</v>
      </c>
    </row>
    <row r="6" spans="1:8" x14ac:dyDescent="0.25">
      <c r="A6" s="1">
        <v>12</v>
      </c>
      <c r="B6" s="1">
        <v>66</v>
      </c>
      <c r="C6" s="1" t="s">
        <v>7</v>
      </c>
      <c r="D6" s="1" t="s">
        <v>16</v>
      </c>
      <c r="E6" s="1">
        <v>9150</v>
      </c>
    </row>
    <row r="7" spans="1:8" x14ac:dyDescent="0.25">
      <c r="A7" s="1">
        <v>12</v>
      </c>
      <c r="B7" s="1">
        <v>66</v>
      </c>
      <c r="C7" s="1" t="s">
        <v>8</v>
      </c>
      <c r="D7" s="1" t="s">
        <v>17</v>
      </c>
      <c r="E7" s="1">
        <v>6230</v>
      </c>
    </row>
    <row r="8" spans="1:8" x14ac:dyDescent="0.25">
      <c r="A8" s="1">
        <v>11</v>
      </c>
      <c r="B8" s="1">
        <v>84</v>
      </c>
      <c r="C8" s="1" t="s">
        <v>9</v>
      </c>
      <c r="D8" s="1" t="s">
        <v>18</v>
      </c>
      <c r="E8" s="1">
        <v>10760</v>
      </c>
    </row>
    <row r="9" spans="1:8" x14ac:dyDescent="0.25">
      <c r="A9" s="1">
        <v>12</v>
      </c>
      <c r="B9" s="1">
        <v>66</v>
      </c>
      <c r="C9" s="1" t="s">
        <v>10</v>
      </c>
      <c r="D9" s="1" t="s">
        <v>19</v>
      </c>
      <c r="E9" s="1">
        <v>13022</v>
      </c>
    </row>
    <row r="10" spans="1:8" ht="15.75" thickBot="1" x14ac:dyDescent="0.3">
      <c r="A10" s="1">
        <v>14</v>
      </c>
      <c r="B10" s="1">
        <v>1</v>
      </c>
      <c r="C10" s="1"/>
      <c r="D10" s="3" t="s">
        <v>20</v>
      </c>
      <c r="E10" s="3">
        <v>7824</v>
      </c>
    </row>
    <row r="11" spans="1:8" ht="16.5" customHeight="1" thickBot="1" x14ac:dyDescent="0.3">
      <c r="A11" s="110"/>
      <c r="B11" s="111"/>
      <c r="C11" s="111"/>
      <c r="D11" s="111"/>
      <c r="E11" s="112"/>
      <c r="G11" s="5" t="s">
        <v>21</v>
      </c>
      <c r="H11" s="6">
        <f>SUM(E3:E10)</f>
        <v>78319</v>
      </c>
    </row>
  </sheetData>
  <mergeCells count="2">
    <mergeCell ref="A1:C1"/>
    <mergeCell ref="A11:E1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0"/>
  <sheetViews>
    <sheetView tabSelected="1" workbookViewId="0">
      <selection activeCell="K16" sqref="K16"/>
    </sheetView>
  </sheetViews>
  <sheetFormatPr defaultRowHeight="15" x14ac:dyDescent="0.25"/>
  <cols>
    <col min="2" max="2" width="12" customWidth="1"/>
    <col min="3" max="3" width="12.140625" customWidth="1"/>
    <col min="4" max="4" width="11" customWidth="1"/>
    <col min="5" max="5" width="10.85546875" customWidth="1"/>
    <col min="6" max="6" width="19.42578125" style="11" customWidth="1"/>
    <col min="7" max="7" width="20.5703125" style="11" customWidth="1"/>
    <col min="8" max="8" width="21.85546875" customWidth="1"/>
    <col min="9" max="9" width="9" customWidth="1"/>
    <col min="10" max="10" width="19.85546875" customWidth="1"/>
    <col min="11" max="11" width="16.85546875" customWidth="1"/>
    <col min="14" max="14" width="11.5703125" bestFit="1" customWidth="1"/>
  </cols>
  <sheetData>
    <row r="1" spans="1:11" x14ac:dyDescent="0.25">
      <c r="A1" s="109" t="s">
        <v>0</v>
      </c>
      <c r="B1" s="109"/>
      <c r="C1" s="109"/>
      <c r="D1" s="2"/>
    </row>
    <row r="2" spans="1:11" s="10" customFormat="1" ht="28.5" customHeight="1" x14ac:dyDescent="0.25">
      <c r="A2" s="9" t="s">
        <v>1</v>
      </c>
      <c r="B2" s="9" t="s">
        <v>2</v>
      </c>
      <c r="C2" s="9" t="s">
        <v>3</v>
      </c>
      <c r="D2" s="9" t="s">
        <v>11</v>
      </c>
      <c r="E2" s="12" t="s">
        <v>12</v>
      </c>
      <c r="F2" s="14" t="s">
        <v>52</v>
      </c>
      <c r="G2" s="15">
        <v>400</v>
      </c>
      <c r="I2" s="10" t="s">
        <v>87</v>
      </c>
      <c r="J2" s="86" t="s">
        <v>83</v>
      </c>
      <c r="K2" s="86" t="s">
        <v>91</v>
      </c>
    </row>
    <row r="3" spans="1:11" x14ac:dyDescent="0.25">
      <c r="A3" s="94">
        <v>11</v>
      </c>
      <c r="B3" s="94">
        <v>84</v>
      </c>
      <c r="C3" s="94" t="s">
        <v>37</v>
      </c>
      <c r="D3" s="94" t="s">
        <v>14</v>
      </c>
      <c r="E3" s="95">
        <v>11120</v>
      </c>
      <c r="F3" s="96">
        <f>E3*G2/10000</f>
        <v>444.8</v>
      </c>
      <c r="G3" s="97">
        <f>F3</f>
        <v>444.8</v>
      </c>
      <c r="H3" s="98" t="s">
        <v>89</v>
      </c>
      <c r="I3" s="99"/>
      <c r="J3" s="100"/>
      <c r="K3" s="100">
        <f>G3/12*5</f>
        <v>185.33333333333334</v>
      </c>
    </row>
    <row r="4" spans="1:11" hidden="1" x14ac:dyDescent="0.25">
      <c r="A4" s="7">
        <v>11</v>
      </c>
      <c r="B4" s="7">
        <v>84</v>
      </c>
      <c r="C4" s="7" t="s">
        <v>38</v>
      </c>
      <c r="D4" s="7" t="s">
        <v>43</v>
      </c>
      <c r="E4" s="13">
        <v>11634</v>
      </c>
      <c r="F4" s="21">
        <f>E4*G2/10000</f>
        <v>465.36</v>
      </c>
      <c r="G4" s="16"/>
      <c r="H4" s="11"/>
      <c r="J4" s="20"/>
      <c r="K4" s="108">
        <f t="shared" ref="K4:K16" si="0">G4/12*5</f>
        <v>0</v>
      </c>
    </row>
    <row r="5" spans="1:11" hidden="1" x14ac:dyDescent="0.25">
      <c r="A5" s="23">
        <v>12</v>
      </c>
      <c r="B5" s="23">
        <v>66</v>
      </c>
      <c r="C5" s="23" t="s">
        <v>39</v>
      </c>
      <c r="D5" s="23" t="s">
        <v>44</v>
      </c>
      <c r="E5" s="24">
        <v>10613</v>
      </c>
      <c r="F5" s="25">
        <f>E5*G2/10000</f>
        <v>424.52</v>
      </c>
      <c r="G5" s="8" t="s">
        <v>53</v>
      </c>
      <c r="H5" s="18"/>
      <c r="K5" s="108" t="e">
        <f t="shared" si="0"/>
        <v>#VALUE!</v>
      </c>
    </row>
    <row r="6" spans="1:11" x14ac:dyDescent="0.25">
      <c r="A6" s="87">
        <v>11</v>
      </c>
      <c r="B6" s="87">
        <v>84</v>
      </c>
      <c r="C6" s="87" t="s">
        <v>40</v>
      </c>
      <c r="D6" s="87" t="s">
        <v>45</v>
      </c>
      <c r="E6" s="88">
        <v>10860</v>
      </c>
      <c r="F6" s="89">
        <f>E6*G2/10000</f>
        <v>434.4</v>
      </c>
      <c r="G6" s="90">
        <f>F6</f>
        <v>434.4</v>
      </c>
      <c r="H6" s="91" t="s">
        <v>88</v>
      </c>
      <c r="I6" s="92"/>
      <c r="J6" s="93"/>
      <c r="K6" s="108">
        <f t="shared" si="0"/>
        <v>180.99999999999997</v>
      </c>
    </row>
    <row r="7" spans="1:11" hidden="1" x14ac:dyDescent="0.25">
      <c r="A7" s="7">
        <v>11</v>
      </c>
      <c r="B7" s="7">
        <v>84</v>
      </c>
      <c r="C7" s="7" t="s">
        <v>41</v>
      </c>
      <c r="D7" s="7" t="s">
        <v>46</v>
      </c>
      <c r="E7" s="13">
        <v>10000</v>
      </c>
      <c r="F7" s="21">
        <f>E7*G2/10000</f>
        <v>400</v>
      </c>
      <c r="G7" s="16"/>
      <c r="K7" s="108">
        <f t="shared" si="0"/>
        <v>0</v>
      </c>
    </row>
    <row r="8" spans="1:11" s="10" customFormat="1" ht="30.75" hidden="1" customHeight="1" x14ac:dyDescent="0.25">
      <c r="A8" s="19">
        <v>11</v>
      </c>
      <c r="B8" s="19">
        <v>84</v>
      </c>
      <c r="C8" s="19" t="s">
        <v>48</v>
      </c>
      <c r="D8" s="19" t="s">
        <v>49</v>
      </c>
      <c r="E8" s="22">
        <f>2930+3590</f>
        <v>6520</v>
      </c>
      <c r="F8" s="21">
        <f>E8*G2/10000</f>
        <v>260.8</v>
      </c>
      <c r="G8" s="15"/>
      <c r="H8" s="64"/>
      <c r="K8" s="108">
        <f t="shared" si="0"/>
        <v>0</v>
      </c>
    </row>
    <row r="9" spans="1:11" hidden="1" x14ac:dyDescent="0.25">
      <c r="A9" s="7">
        <v>12</v>
      </c>
      <c r="B9" s="7">
        <v>66</v>
      </c>
      <c r="C9" s="7" t="s">
        <v>42</v>
      </c>
      <c r="D9" s="7" t="s">
        <v>47</v>
      </c>
      <c r="E9" s="13">
        <v>6766</v>
      </c>
      <c r="F9" s="21">
        <f>E9*G2/10000</f>
        <v>270.64</v>
      </c>
      <c r="G9" s="16"/>
      <c r="H9" s="4"/>
      <c r="K9" s="108">
        <f t="shared" si="0"/>
        <v>0</v>
      </c>
    </row>
    <row r="10" spans="1:11" x14ac:dyDescent="0.25">
      <c r="A10" s="26"/>
      <c r="B10" s="27"/>
      <c r="C10" s="27"/>
      <c r="D10" s="27"/>
      <c r="E10" s="27"/>
      <c r="F10" s="28"/>
      <c r="G10" s="16"/>
      <c r="H10" s="65"/>
      <c r="K10" s="108">
        <f t="shared" si="0"/>
        <v>0</v>
      </c>
    </row>
    <row r="11" spans="1:11" x14ac:dyDescent="0.25">
      <c r="A11" s="81">
        <v>8</v>
      </c>
      <c r="B11" s="81">
        <v>238</v>
      </c>
      <c r="C11" s="81" t="s">
        <v>22</v>
      </c>
      <c r="D11" s="81" t="s">
        <v>29</v>
      </c>
      <c r="E11" s="82">
        <v>3800</v>
      </c>
      <c r="F11" s="83">
        <f>E11*G2/10000</f>
        <v>152</v>
      </c>
      <c r="G11" s="84"/>
      <c r="H11" s="114" t="s">
        <v>86</v>
      </c>
      <c r="I11" s="85"/>
      <c r="J11" s="85"/>
      <c r="K11" s="108">
        <f t="shared" si="0"/>
        <v>0</v>
      </c>
    </row>
    <row r="12" spans="1:11" x14ac:dyDescent="0.25">
      <c r="A12" s="81">
        <v>8</v>
      </c>
      <c r="B12" s="81">
        <v>238</v>
      </c>
      <c r="C12" s="81" t="s">
        <v>23</v>
      </c>
      <c r="D12" s="81" t="s">
        <v>30</v>
      </c>
      <c r="E12" s="82">
        <v>3680</v>
      </c>
      <c r="F12" s="83">
        <f>E12*G2/10000</f>
        <v>147.19999999999999</v>
      </c>
      <c r="G12" s="84"/>
      <c r="H12" s="114"/>
      <c r="I12" s="85"/>
      <c r="J12" s="116"/>
      <c r="K12" s="108">
        <f t="shared" si="0"/>
        <v>0</v>
      </c>
    </row>
    <row r="13" spans="1:11" x14ac:dyDescent="0.25">
      <c r="A13" s="81">
        <v>8</v>
      </c>
      <c r="B13" s="81">
        <v>238</v>
      </c>
      <c r="C13" s="81" t="s">
        <v>24</v>
      </c>
      <c r="D13" s="81" t="s">
        <v>31</v>
      </c>
      <c r="E13" s="82">
        <v>3590</v>
      </c>
      <c r="F13" s="83">
        <f>E13*G2/10000</f>
        <v>143.6</v>
      </c>
      <c r="G13" s="84">
        <f>F11+F12+F13</f>
        <v>442.79999999999995</v>
      </c>
      <c r="H13" s="114"/>
      <c r="I13" s="85">
        <f>E11+E12+E13</f>
        <v>11070</v>
      </c>
      <c r="J13" s="116"/>
      <c r="K13" s="108">
        <f t="shared" si="0"/>
        <v>184.5</v>
      </c>
    </row>
    <row r="14" spans="1:11" x14ac:dyDescent="0.25">
      <c r="A14" s="67">
        <v>11</v>
      </c>
      <c r="B14" s="67">
        <v>46</v>
      </c>
      <c r="C14" s="67" t="s">
        <v>25</v>
      </c>
      <c r="D14" s="67" t="s">
        <v>32</v>
      </c>
      <c r="E14" s="68">
        <v>8690</v>
      </c>
      <c r="F14" s="69">
        <f>E14*G2/10000</f>
        <v>347.6</v>
      </c>
      <c r="G14" s="70"/>
      <c r="H14" s="113" t="s">
        <v>84</v>
      </c>
      <c r="I14" s="80">
        <f>E14+E15</f>
        <v>17360</v>
      </c>
      <c r="J14" s="115">
        <f>G15/12*6</f>
        <v>347.20000000000005</v>
      </c>
      <c r="K14" s="108">
        <f t="shared" si="0"/>
        <v>0</v>
      </c>
    </row>
    <row r="15" spans="1:11" x14ac:dyDescent="0.25">
      <c r="A15" s="67">
        <v>11</v>
      </c>
      <c r="B15" s="67">
        <v>46</v>
      </c>
      <c r="C15" s="67" t="s">
        <v>26</v>
      </c>
      <c r="D15" s="67" t="s">
        <v>33</v>
      </c>
      <c r="E15" s="68">
        <v>8670</v>
      </c>
      <c r="F15" s="69">
        <f>E15*G2/10000</f>
        <v>346.8</v>
      </c>
      <c r="G15" s="70">
        <f>F14+F15</f>
        <v>694.40000000000009</v>
      </c>
      <c r="H15" s="113"/>
      <c r="I15" s="80"/>
      <c r="J15" s="115"/>
      <c r="K15" s="108">
        <f t="shared" si="0"/>
        <v>289.33333333333337</v>
      </c>
    </row>
    <row r="16" spans="1:11" x14ac:dyDescent="0.25">
      <c r="A16" s="73">
        <v>11</v>
      </c>
      <c r="B16" s="73">
        <v>46</v>
      </c>
      <c r="C16" s="73" t="s">
        <v>27</v>
      </c>
      <c r="D16" s="73" t="s">
        <v>34</v>
      </c>
      <c r="E16" s="74">
        <v>8950</v>
      </c>
      <c r="F16" s="75">
        <f>E16*G2/10000</f>
        <v>358</v>
      </c>
      <c r="G16" s="76">
        <f>F16</f>
        <v>358</v>
      </c>
      <c r="H16" s="77" t="s">
        <v>85</v>
      </c>
      <c r="I16" s="78"/>
      <c r="J16" s="79"/>
      <c r="K16" s="108">
        <f t="shared" si="0"/>
        <v>149.16666666666666</v>
      </c>
    </row>
    <row r="17" spans="1:10" hidden="1" x14ac:dyDescent="0.25">
      <c r="A17" s="7">
        <v>11</v>
      </c>
      <c r="B17" s="7">
        <v>46</v>
      </c>
      <c r="C17" s="7" t="s">
        <v>28</v>
      </c>
      <c r="D17" s="7" t="s">
        <v>35</v>
      </c>
      <c r="E17" s="13">
        <v>8860</v>
      </c>
      <c r="F17" s="21">
        <f>E17*G2/10000</f>
        <v>354.4</v>
      </c>
      <c r="G17" s="71"/>
      <c r="H17" s="72"/>
      <c r="I17" s="11"/>
      <c r="J17" s="79"/>
    </row>
    <row r="18" spans="1:10" x14ac:dyDescent="0.25">
      <c r="A18" s="27"/>
      <c r="B18" s="27"/>
      <c r="C18" s="27"/>
      <c r="D18" s="27"/>
      <c r="E18" s="27"/>
      <c r="F18" s="28"/>
      <c r="G18" s="71"/>
      <c r="H18" s="65"/>
      <c r="I18" s="11"/>
      <c r="J18" s="108"/>
    </row>
    <row r="19" spans="1:10" s="10" customFormat="1" ht="30.75" thickBot="1" x14ac:dyDescent="0.3">
      <c r="A19" s="101">
        <v>4</v>
      </c>
      <c r="B19" s="101" t="s">
        <v>50</v>
      </c>
      <c r="C19" s="101" t="s">
        <v>36</v>
      </c>
      <c r="D19" s="101" t="s">
        <v>51</v>
      </c>
      <c r="E19" s="102">
        <f>5880+1370</f>
        <v>7250</v>
      </c>
      <c r="F19" s="103">
        <f>E19*G2/10000</f>
        <v>290</v>
      </c>
      <c r="G19" s="104">
        <f>F19</f>
        <v>290</v>
      </c>
      <c r="H19" s="105" t="s">
        <v>90</v>
      </c>
      <c r="I19" s="106"/>
      <c r="J19" s="107">
        <f>G19/12*6</f>
        <v>145</v>
      </c>
    </row>
    <row r="20" spans="1:10" ht="15.75" thickBot="1" x14ac:dyDescent="0.3">
      <c r="A20" s="4"/>
      <c r="B20" s="4"/>
      <c r="C20" s="4"/>
      <c r="D20" s="4"/>
      <c r="F20" s="17"/>
      <c r="G20" s="63">
        <f>SUM(G3:G19)</f>
        <v>2664.4</v>
      </c>
      <c r="H20" s="4"/>
      <c r="J20" s="20"/>
    </row>
    <row r="21" spans="1:10" x14ac:dyDescent="0.25">
      <c r="A21" s="4"/>
      <c r="B21" s="4"/>
      <c r="C21" s="4"/>
      <c r="D21" s="4"/>
      <c r="H21" s="66"/>
      <c r="J21" s="20"/>
    </row>
    <row r="22" spans="1:10" x14ac:dyDescent="0.25">
      <c r="H22" s="4"/>
    </row>
    <row r="23" spans="1:10" x14ac:dyDescent="0.25">
      <c r="H23" s="4"/>
    </row>
    <row r="24" spans="1:10" x14ac:dyDescent="0.25">
      <c r="B24" s="4"/>
      <c r="C24" s="4"/>
    </row>
    <row r="25" spans="1:10" x14ac:dyDescent="0.25">
      <c r="B25" s="18"/>
      <c r="C25" s="18"/>
      <c r="D25" s="30"/>
    </row>
    <row r="26" spans="1:10" x14ac:dyDescent="0.25">
      <c r="B26" s="18"/>
      <c r="C26" s="18"/>
      <c r="D26" s="30"/>
    </row>
    <row r="27" spans="1:10" x14ac:dyDescent="0.25">
      <c r="B27" s="18"/>
      <c r="C27" s="18"/>
      <c r="D27" s="30"/>
    </row>
    <row r="28" spans="1:10" x14ac:dyDescent="0.25">
      <c r="B28" s="18"/>
      <c r="C28" s="18"/>
      <c r="D28" s="30"/>
    </row>
    <row r="29" spans="1:10" x14ac:dyDescent="0.25">
      <c r="B29" s="4"/>
      <c r="C29" s="4"/>
    </row>
    <row r="30" spans="1:10" x14ac:dyDescent="0.25">
      <c r="B30" s="4"/>
      <c r="C30" s="4"/>
    </row>
  </sheetData>
  <mergeCells count="5">
    <mergeCell ref="A1:C1"/>
    <mergeCell ref="H14:H15"/>
    <mergeCell ref="H11:H13"/>
    <mergeCell ref="J14:J15"/>
    <mergeCell ref="J12:J1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7D0DF-4188-467E-A8A5-5D8AFC65119A}">
  <dimension ref="A1:K7"/>
  <sheetViews>
    <sheetView workbookViewId="0">
      <selection activeCell="H11" sqref="H11"/>
    </sheetView>
  </sheetViews>
  <sheetFormatPr defaultRowHeight="15" x14ac:dyDescent="0.25"/>
  <cols>
    <col min="1" max="1" width="5" customWidth="1"/>
    <col min="2" max="2" width="9.42578125" customWidth="1"/>
    <col min="3" max="3" width="11.140625" customWidth="1"/>
    <col min="4" max="4" width="20.140625" customWidth="1"/>
    <col min="5" max="5" width="9.85546875" customWidth="1"/>
    <col min="6" max="6" width="6.5703125" customWidth="1"/>
    <col min="7" max="7" width="11.7109375" customWidth="1"/>
    <col min="8" max="8" width="8.28515625" customWidth="1"/>
    <col min="9" max="9" width="7.85546875" customWidth="1"/>
    <col min="10" max="10" width="8.85546875" customWidth="1"/>
    <col min="11" max="11" width="9.85546875" customWidth="1"/>
  </cols>
  <sheetData>
    <row r="1" spans="1:11" s="39" customFormat="1" ht="51.75" customHeight="1" thickBot="1" x14ac:dyDescent="0.25">
      <c r="A1" s="34" t="s">
        <v>55</v>
      </c>
      <c r="B1" s="35" t="s">
        <v>56</v>
      </c>
      <c r="C1" s="36" t="s">
        <v>57</v>
      </c>
      <c r="D1" s="37" t="s">
        <v>58</v>
      </c>
      <c r="E1" s="38" t="s">
        <v>65</v>
      </c>
      <c r="F1" s="38" t="s">
        <v>66</v>
      </c>
      <c r="G1" s="38" t="s">
        <v>67</v>
      </c>
      <c r="H1" s="38" t="s">
        <v>68</v>
      </c>
      <c r="I1" s="38" t="s">
        <v>74</v>
      </c>
      <c r="J1" s="38" t="s">
        <v>69</v>
      </c>
      <c r="K1" s="38" t="s">
        <v>78</v>
      </c>
    </row>
    <row r="2" spans="1:11" ht="48" customHeight="1" x14ac:dyDescent="0.25">
      <c r="A2" s="40">
        <v>1</v>
      </c>
      <c r="B2" s="41">
        <v>5617</v>
      </c>
      <c r="C2" s="42">
        <v>44106</v>
      </c>
      <c r="D2" s="43" t="s">
        <v>59</v>
      </c>
      <c r="E2" s="44">
        <v>1</v>
      </c>
      <c r="F2" s="44">
        <v>8</v>
      </c>
      <c r="G2" s="44">
        <v>13</v>
      </c>
      <c r="H2" s="44">
        <v>3</v>
      </c>
      <c r="I2" s="45">
        <f>SUM(E2:H2)</f>
        <v>25</v>
      </c>
      <c r="J2" s="46" t="s">
        <v>70</v>
      </c>
      <c r="K2" s="31" t="s">
        <v>79</v>
      </c>
    </row>
    <row r="3" spans="1:11" ht="48" customHeight="1" x14ac:dyDescent="0.25">
      <c r="A3" s="47">
        <v>2</v>
      </c>
      <c r="B3" s="48">
        <v>5642</v>
      </c>
      <c r="C3" s="49">
        <v>44117</v>
      </c>
      <c r="D3" s="50" t="s">
        <v>60</v>
      </c>
      <c r="E3" s="44">
        <v>1</v>
      </c>
      <c r="F3" s="44">
        <v>9</v>
      </c>
      <c r="G3" s="61" t="s">
        <v>71</v>
      </c>
      <c r="H3" s="61" t="s">
        <v>71</v>
      </c>
      <c r="I3" s="45">
        <f t="shared" ref="I3:I7" si="0">SUM(E3:H3)</f>
        <v>10</v>
      </c>
      <c r="J3" s="46" t="s">
        <v>27</v>
      </c>
      <c r="K3" s="1"/>
    </row>
    <row r="4" spans="1:11" ht="49.5" customHeight="1" x14ac:dyDescent="0.25">
      <c r="A4" s="47">
        <v>3</v>
      </c>
      <c r="B4" s="48">
        <v>5728</v>
      </c>
      <c r="C4" s="49">
        <v>44123</v>
      </c>
      <c r="D4" s="50" t="s">
        <v>61</v>
      </c>
      <c r="E4" s="44">
        <v>1</v>
      </c>
      <c r="F4" s="44">
        <v>9</v>
      </c>
      <c r="G4" s="44">
        <v>10</v>
      </c>
      <c r="H4" s="44">
        <v>4</v>
      </c>
      <c r="I4" s="45">
        <f t="shared" si="0"/>
        <v>24</v>
      </c>
      <c r="J4" s="46" t="s">
        <v>72</v>
      </c>
      <c r="K4" s="1"/>
    </row>
    <row r="5" spans="1:11" ht="48" customHeight="1" x14ac:dyDescent="0.25">
      <c r="A5" s="47">
        <v>4</v>
      </c>
      <c r="B5" s="48">
        <v>5735</v>
      </c>
      <c r="C5" s="49">
        <v>44123</v>
      </c>
      <c r="D5" s="50" t="s">
        <v>62</v>
      </c>
      <c r="E5" s="44">
        <v>3</v>
      </c>
      <c r="F5" s="44">
        <v>6</v>
      </c>
      <c r="G5" s="44">
        <v>0</v>
      </c>
      <c r="H5" s="44">
        <v>5</v>
      </c>
      <c r="I5" s="45">
        <f t="shared" si="0"/>
        <v>14</v>
      </c>
      <c r="J5" s="46" t="s">
        <v>73</v>
      </c>
      <c r="K5" s="1"/>
    </row>
    <row r="6" spans="1:11" ht="48" customHeight="1" x14ac:dyDescent="0.25">
      <c r="A6" s="51">
        <v>5</v>
      </c>
      <c r="B6" s="52">
        <v>5737</v>
      </c>
      <c r="C6" s="53">
        <v>44123</v>
      </c>
      <c r="D6" s="54" t="s">
        <v>63</v>
      </c>
      <c r="E6" s="55">
        <v>3</v>
      </c>
      <c r="F6" s="55">
        <v>1</v>
      </c>
      <c r="G6" s="55">
        <v>1</v>
      </c>
      <c r="H6" s="55">
        <v>1</v>
      </c>
      <c r="I6" s="56">
        <f t="shared" si="0"/>
        <v>6</v>
      </c>
      <c r="J6" s="57" t="s">
        <v>75</v>
      </c>
      <c r="K6" s="33" t="s">
        <v>77</v>
      </c>
    </row>
    <row r="7" spans="1:11" ht="48" customHeight="1" thickBot="1" x14ac:dyDescent="0.3">
      <c r="A7" s="58">
        <v>6</v>
      </c>
      <c r="B7" s="59">
        <v>5738</v>
      </c>
      <c r="C7" s="60">
        <v>44123</v>
      </c>
      <c r="D7" s="54" t="s">
        <v>64</v>
      </c>
      <c r="E7" s="55">
        <v>3</v>
      </c>
      <c r="F7" s="55">
        <v>6</v>
      </c>
      <c r="G7" s="55">
        <v>10</v>
      </c>
      <c r="H7" s="55">
        <v>1</v>
      </c>
      <c r="I7" s="56">
        <f t="shared" si="0"/>
        <v>20</v>
      </c>
      <c r="J7" s="57" t="s">
        <v>76</v>
      </c>
      <c r="K7" s="33" t="s">
        <v>77</v>
      </c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E839EB-9E98-4C2C-9D71-0466B000A795}">
  <dimension ref="A1:E7"/>
  <sheetViews>
    <sheetView workbookViewId="0">
      <selection activeCell="D3" sqref="D3"/>
    </sheetView>
  </sheetViews>
  <sheetFormatPr defaultRowHeight="15" x14ac:dyDescent="0.25"/>
  <cols>
    <col min="1" max="1" width="5" customWidth="1"/>
    <col min="2" max="2" width="33" customWidth="1"/>
    <col min="3" max="3" width="7.85546875" customWidth="1"/>
    <col min="4" max="4" width="8.85546875" customWidth="1"/>
    <col min="5" max="5" width="9.42578125" customWidth="1"/>
  </cols>
  <sheetData>
    <row r="1" spans="1:5" s="39" customFormat="1" ht="34.5" customHeight="1" thickBot="1" x14ac:dyDescent="0.25">
      <c r="A1" s="34" t="s">
        <v>55</v>
      </c>
      <c r="B1" s="37" t="s">
        <v>58</v>
      </c>
      <c r="C1" s="38" t="s">
        <v>74</v>
      </c>
      <c r="D1" s="38" t="s">
        <v>69</v>
      </c>
      <c r="E1" s="38" t="s">
        <v>78</v>
      </c>
    </row>
    <row r="2" spans="1:5" ht="43.5" customHeight="1" x14ac:dyDescent="0.25">
      <c r="A2" s="40">
        <v>1</v>
      </c>
      <c r="B2" s="43" t="s">
        <v>59</v>
      </c>
      <c r="C2" s="45">
        <f>'partecipanti '!I2</f>
        <v>25</v>
      </c>
      <c r="D2" s="46" t="s">
        <v>70</v>
      </c>
      <c r="E2" s="46" t="s">
        <v>70</v>
      </c>
    </row>
    <row r="3" spans="1:5" ht="43.5" customHeight="1" x14ac:dyDescent="0.25">
      <c r="A3" s="40">
        <v>2</v>
      </c>
      <c r="B3" s="50" t="s">
        <v>61</v>
      </c>
      <c r="C3" s="45">
        <f>'partecipanti '!I4</f>
        <v>24</v>
      </c>
      <c r="D3" s="46" t="s">
        <v>72</v>
      </c>
      <c r="E3" s="32" t="s">
        <v>80</v>
      </c>
    </row>
    <row r="4" spans="1:5" ht="43.5" customHeight="1" x14ac:dyDescent="0.25">
      <c r="A4" s="40">
        <v>3</v>
      </c>
      <c r="B4" s="50" t="s">
        <v>62</v>
      </c>
      <c r="C4" s="45">
        <f>'partecipanti '!I5</f>
        <v>14</v>
      </c>
      <c r="D4" s="46" t="s">
        <v>73</v>
      </c>
      <c r="E4" s="31" t="s">
        <v>40</v>
      </c>
    </row>
    <row r="5" spans="1:5" ht="43.5" customHeight="1" x14ac:dyDescent="0.25">
      <c r="A5" s="47">
        <v>4</v>
      </c>
      <c r="B5" s="50" t="s">
        <v>60</v>
      </c>
      <c r="C5" s="45">
        <f>'partecipanti '!I3</f>
        <v>10</v>
      </c>
      <c r="D5" s="46" t="s">
        <v>27</v>
      </c>
      <c r="E5" s="46" t="s">
        <v>27</v>
      </c>
    </row>
    <row r="6" spans="1:5" ht="43.5" customHeight="1" x14ac:dyDescent="0.25">
      <c r="A6" s="51">
        <v>5</v>
      </c>
      <c r="B6" s="54" t="s">
        <v>64</v>
      </c>
      <c r="C6" s="56">
        <f>'partecipanti '!I7</f>
        <v>20</v>
      </c>
      <c r="D6" s="57" t="s">
        <v>76</v>
      </c>
      <c r="E6" s="33" t="s">
        <v>81</v>
      </c>
    </row>
    <row r="7" spans="1:5" ht="43.5" customHeight="1" x14ac:dyDescent="0.25">
      <c r="A7" s="51">
        <v>6</v>
      </c>
      <c r="B7" s="54" t="s">
        <v>63</v>
      </c>
      <c r="C7" s="56">
        <f>'partecipanti '!I6</f>
        <v>6</v>
      </c>
      <c r="D7" s="57" t="s">
        <v>75</v>
      </c>
      <c r="E7" s="62" t="s">
        <v>82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5</vt:i4>
      </vt:variant>
    </vt:vector>
  </HeadingPairs>
  <TitlesOfParts>
    <vt:vector size="5" baseType="lpstr">
      <vt:lpstr>modello b</vt:lpstr>
      <vt:lpstr>TERRENI FANTINI</vt:lpstr>
      <vt:lpstr>TERRENI PER BANDO AFFITTO</vt:lpstr>
      <vt:lpstr>partecipanti </vt:lpstr>
      <vt:lpstr>graduatoria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UTENTE</dc:creator>
  <cp:lastModifiedBy>UTENTE</cp:lastModifiedBy>
  <cp:lastPrinted>2017-10-17T13:18:12Z</cp:lastPrinted>
  <dcterms:created xsi:type="dcterms:W3CDTF">2016-12-13T14:02:20Z</dcterms:created>
  <dcterms:modified xsi:type="dcterms:W3CDTF">2021-05-20T17:12:21Z</dcterms:modified>
</cp:coreProperties>
</file>